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Xinghai\Desktop\"/>
    </mc:Choice>
  </mc:AlternateContent>
  <xr:revisionPtr revIDLastSave="0" documentId="13_ncr:1_{819BEC7F-E980-48CF-B321-17F99F2BAA77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 a="1"/>
  <c r="M2" i="1" s="1"/>
  <c r="L2" i="1" s="1"/>
  <c r="L3" i="1"/>
  <c r="L4" i="1"/>
  <c r="L5" i="1"/>
  <c r="L6" i="1"/>
  <c r="N6" i="1" s="1"/>
  <c r="M3" i="1" a="1"/>
  <c r="M3" i="1" s="1"/>
  <c r="N3" i="1" s="1"/>
  <c r="M4" i="1" a="1"/>
  <c r="M4" i="1"/>
  <c r="M5" i="1" a="1"/>
  <c r="M5" i="1" s="1"/>
  <c r="N5" i="1" s="1"/>
  <c r="M6" i="1" a="1"/>
  <c r="M6" i="1"/>
  <c r="K2" i="1"/>
  <c r="N4" i="1"/>
  <c r="K3" i="1"/>
  <c r="K4" i="1"/>
  <c r="K5" i="1"/>
  <c r="K6" i="1"/>
  <c r="J6" i="1" l="1"/>
  <c r="J5" i="1"/>
  <c r="J4" i="1"/>
  <c r="J3" i="1"/>
  <c r="N2" i="1"/>
  <c r="J2" i="1"/>
  <c r="D3" i="1"/>
  <c r="D4" i="1"/>
  <c r="D5" i="1"/>
  <c r="D6" i="1"/>
  <c r="D7" i="1"/>
  <c r="D8" i="1"/>
  <c r="D9" i="1"/>
  <c r="D10" i="1"/>
  <c r="D11" i="1"/>
  <c r="D12" i="1"/>
  <c r="D13" i="1"/>
  <c r="D2" i="1"/>
  <c r="F3" i="1" l="1"/>
  <c r="F4" i="1"/>
  <c r="F6" i="1"/>
  <c r="F7" i="1"/>
  <c r="F8" i="1"/>
  <c r="F9" i="1"/>
  <c r="F10" i="1"/>
  <c r="F11" i="1"/>
  <c r="F12" i="1"/>
  <c r="F2" i="1"/>
  <c r="E3" i="1"/>
  <c r="E4" i="1"/>
  <c r="E5" i="1"/>
  <c r="E6" i="1"/>
  <c r="E7" i="1"/>
  <c r="E8" i="1"/>
  <c r="E9" i="1"/>
  <c r="E10" i="1"/>
  <c r="E11" i="1"/>
  <c r="E12" i="1"/>
  <c r="E13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<sst xmlns="http://schemas.openxmlformats.org/spreadsheetml/2006/main" count="32" uniqueCount="20">
  <si>
    <t>姓名</t>
    <phoneticPr fontId="3" type="noConversion"/>
  </si>
  <si>
    <t>加班开始时间</t>
    <phoneticPr fontId="3" type="noConversion"/>
  </si>
  <si>
    <t>加班结束时间</t>
    <phoneticPr fontId="3" type="noConversion"/>
  </si>
  <si>
    <t>加班时长</t>
    <phoneticPr fontId="3" type="noConversion"/>
  </si>
  <si>
    <t>星期</t>
    <phoneticPr fontId="3" type="noConversion"/>
  </si>
  <si>
    <t>节假日</t>
    <phoneticPr fontId="3" type="noConversion"/>
  </si>
  <si>
    <t>参加工作时间</t>
    <phoneticPr fontId="3" type="noConversion"/>
  </si>
  <si>
    <t>工龄</t>
    <phoneticPr fontId="3" type="noConversion"/>
  </si>
  <si>
    <t>总加班时间</t>
    <phoneticPr fontId="3" type="noConversion"/>
  </si>
  <si>
    <t>节假日加班</t>
    <phoneticPr fontId="3" type="noConversion"/>
  </si>
  <si>
    <t>工作日加班时间</t>
    <phoneticPr fontId="3" type="noConversion"/>
  </si>
  <si>
    <t>加班工资</t>
    <phoneticPr fontId="3" type="noConversion"/>
  </si>
  <si>
    <t>李本成</t>
    <phoneticPr fontId="3" type="noConversion"/>
  </si>
  <si>
    <t>李本成</t>
    <phoneticPr fontId="3" type="noConversion"/>
  </si>
  <si>
    <t>李开</t>
    <phoneticPr fontId="3" type="noConversion"/>
  </si>
  <si>
    <t>王五</t>
    <phoneticPr fontId="3" type="noConversion"/>
  </si>
  <si>
    <t>黄二</t>
    <phoneticPr fontId="3" type="noConversion"/>
  </si>
  <si>
    <t>国轲</t>
    <phoneticPr fontId="3" type="noConversion"/>
  </si>
  <si>
    <t>国庆节</t>
    <phoneticPr fontId="2" type="noConversion"/>
  </si>
  <si>
    <t>三八节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</si>
</sst>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5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22" fontId="4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66675</xdr:rowOff>
    </xdr:from>
    <xdr:to>
      <xdr:col>2</xdr:col>
      <xdr:colOff>800100</xdr:colOff>
      <xdr:row>21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505200"/>
          <a:ext cx="2800350" cy="685800"/>
        </a:xfrm>
        <a:prstGeom prst="wedgeRoundRectCallout">
          <a:avLst>
            <a:gd name="adj1" fmla="val 71975"/>
            <a:gd name="adj2" fmla="val -20555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在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D2</a:t>
          </a: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输入公式</a:t>
          </a:r>
          <a:r>
            <a:rPr lang="en-US" altLang="zh-CN" sz="1200" b="1" i="0" strike="noStrike" baseline="0">
              <a:solidFill>
                <a:srgbClr val="0000FF"/>
              </a:solidFill>
              <a:latin typeface="宋体"/>
              <a:ea typeface="宋体"/>
            </a:rPr>
            <a:t> </a:t>
          </a:r>
          <a:r>
            <a:rPr lang="zh-CN" altLang="en-US" sz="1200" b="1" i="0" strike="noStrike" baseline="0">
              <a:solidFill>
                <a:srgbClr val="0000FF"/>
              </a:solidFill>
              <a:latin typeface="宋体"/>
              <a:ea typeface="宋体"/>
            </a:rPr>
            <a:t>转换为分钟做处理</a:t>
          </a: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将此公式向下填充复制</a:t>
          </a:r>
        </a:p>
      </xdr:txBody>
    </xdr:sp>
    <xdr:clientData/>
  </xdr:twoCellAnchor>
  <xdr:twoCellAnchor>
    <xdr:from>
      <xdr:col>0</xdr:col>
      <xdr:colOff>85725</xdr:colOff>
      <xdr:row>23</xdr:row>
      <xdr:rowOff>47625</xdr:rowOff>
    </xdr:from>
    <xdr:to>
      <xdr:col>2</xdr:col>
      <xdr:colOff>685800</xdr:colOff>
      <xdr:row>29</xdr:row>
      <xdr:rowOff>57150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5725" y="4648200"/>
          <a:ext cx="2466975" cy="1095375"/>
        </a:xfrm>
        <a:prstGeom prst="wedgeRoundRectCallout">
          <a:avLst>
            <a:gd name="adj1" fmla="val 96138"/>
            <a:gd name="adj2" fmla="val -230001"/>
            <a:gd name="adj3" fmla="val 1666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  在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E2</a:t>
          </a: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输入公式</a:t>
          </a:r>
          <a:r>
            <a:rPr lang="en-US" altLang="zh-CN" sz="1200" b="1" i="0" strike="noStrike">
              <a:solidFill>
                <a:srgbClr val="0000FF"/>
              </a:solidFill>
              <a:latin typeface="宋体"/>
              <a:ea typeface="宋体"/>
            </a:rPr>
            <a:t>WEEKDAY(</a:t>
          </a:r>
          <a:r>
            <a:rPr lang="zh-CN" altLang="en-US" sz="1200" b="1" i="0" strike="noStrike">
              <a:solidFill>
                <a:srgbClr val="0000FF"/>
              </a:solidFill>
              <a:latin typeface="宋体"/>
              <a:ea typeface="宋体"/>
            </a:rPr>
            <a:t>，</a:t>
          </a:r>
          <a:r>
            <a:rPr lang="en-US" altLang="zh-CN" sz="1200" b="1" i="0" strike="noStrike">
              <a:solidFill>
                <a:srgbClr val="0000FF"/>
              </a:solidFill>
              <a:latin typeface="宋体"/>
              <a:ea typeface="宋体"/>
            </a:rPr>
            <a:t>2)</a:t>
          </a:r>
        </a:p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将此公式向下填充复制</a:t>
          </a:r>
        </a:p>
      </xdr:txBody>
    </xdr:sp>
    <xdr:clientData/>
  </xdr:twoCellAnchor>
  <xdr:twoCellAnchor>
    <xdr:from>
      <xdr:col>4</xdr:col>
      <xdr:colOff>28575</xdr:colOff>
      <xdr:row>23</xdr:row>
      <xdr:rowOff>85725</xdr:rowOff>
    </xdr:from>
    <xdr:to>
      <xdr:col>8</xdr:col>
      <xdr:colOff>438150</xdr:colOff>
      <xdr:row>30</xdr:row>
      <xdr:rowOff>161925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71875" y="4686300"/>
          <a:ext cx="2438400" cy="1343025"/>
        </a:xfrm>
        <a:prstGeom prst="wedgeRoundRectCallout">
          <a:avLst>
            <a:gd name="adj1" fmla="val -26570"/>
            <a:gd name="adj2" fmla="val -189008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在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F2</a:t>
          </a: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输入公式：</a:t>
          </a: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周末用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if</a:t>
          </a: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判断</a:t>
          </a:r>
        </a:p>
        <a:p>
          <a:pPr algn="l" rtl="1">
            <a:defRPr sz="1000"/>
          </a:pPr>
          <a:r>
            <a:rPr lang="zh-CN" altLang="en-US" sz="1200" b="1" i="0" strike="noStrike">
              <a:solidFill>
                <a:srgbClr val="0000FF"/>
              </a:solidFill>
              <a:latin typeface="宋体"/>
              <a:ea typeface="宋体"/>
            </a:rPr>
            <a:t>若加班时间是节日，可直接在对应单元格中输入节日名称</a:t>
          </a:r>
        </a:p>
        <a:p>
          <a:pPr algn="l" rtl="1"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将此公式向下填充复制</a:t>
          </a:r>
        </a:p>
      </xdr:txBody>
    </xdr:sp>
    <xdr:clientData/>
  </xdr:twoCellAnchor>
  <xdr:twoCellAnchor>
    <xdr:from>
      <xdr:col>9</xdr:col>
      <xdr:colOff>260350</xdr:colOff>
      <xdr:row>20</xdr:row>
      <xdr:rowOff>88900</xdr:rowOff>
    </xdr:from>
    <xdr:to>
      <xdr:col>16</xdr:col>
      <xdr:colOff>536575</xdr:colOff>
      <xdr:row>27</xdr:row>
      <xdr:rowOff>22225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572250" y="4324350"/>
          <a:ext cx="3667125" cy="1266825"/>
        </a:xfrm>
        <a:prstGeom prst="wedgeRoundRectCallout">
          <a:avLst>
            <a:gd name="adj1" fmla="val -27755"/>
            <a:gd name="adj2" fmla="val -242856"/>
            <a:gd name="adj3" fmla="val 1666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在</a:t>
          </a: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J2</a:t>
          </a: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输入公式：</a:t>
          </a:r>
        </a:p>
        <a:p>
          <a:pPr algn="l" rtl="1">
            <a:defRPr sz="1000"/>
          </a:pPr>
          <a:endParaRPr lang="zh-CN" altLang="en-US" sz="10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sumifs</a:t>
          </a:r>
        </a:p>
        <a:p>
          <a:pPr algn="l" rtl="1">
            <a:defRPr sz="1000"/>
          </a:pPr>
          <a:endParaRPr lang="en-US" altLang="zh-CN" sz="10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将此公式向下填充复制</a:t>
          </a:r>
        </a:p>
      </xdr:txBody>
    </xdr:sp>
    <xdr:clientData/>
  </xdr:twoCellAnchor>
  <xdr:twoCellAnchor>
    <xdr:from>
      <xdr:col>6</xdr:col>
      <xdr:colOff>285750</xdr:colOff>
      <xdr:row>8</xdr:row>
      <xdr:rowOff>28575</xdr:rowOff>
    </xdr:from>
    <xdr:to>
      <xdr:col>10</xdr:col>
      <xdr:colOff>76200</xdr:colOff>
      <xdr:row>13</xdr:row>
      <xdr:rowOff>133350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838700" y="1914525"/>
          <a:ext cx="1866900" cy="1009650"/>
        </a:xfrm>
        <a:prstGeom prst="wedgeRoundRectCallout">
          <a:avLst>
            <a:gd name="adj1" fmla="val 52247"/>
            <a:gd name="adj2" fmla="val -95286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在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J2</a:t>
          </a: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输入公式：</a:t>
          </a:r>
        </a:p>
        <a:p>
          <a:pPr algn="l" rtl="1"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en-US" altLang="zh-CN" sz="1200" b="1" i="0" strike="noStrike">
              <a:solidFill>
                <a:srgbClr val="0000FF"/>
              </a:solidFill>
              <a:latin typeface="宋体"/>
              <a:ea typeface="宋体"/>
            </a:rPr>
            <a:t>=sumif</a:t>
          </a: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将此公式向下填充复制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M3" sqref="M3"/>
    </sheetView>
  </sheetViews>
  <sheetFormatPr defaultColWidth="9" defaultRowHeight="15" x14ac:dyDescent="0.25"/>
  <cols>
    <col min="1" max="1" width="8.26953125" style="9" customWidth="1"/>
    <col min="2" max="3" width="18.54296875" style="9" customWidth="1"/>
    <col min="4" max="4" width="6.08984375" style="9" customWidth="1"/>
    <col min="5" max="5" width="6" style="9" bestFit="1" customWidth="1"/>
    <col min="6" max="6" width="7.26953125" style="9" customWidth="1"/>
    <col min="7" max="7" width="5.90625" style="7" customWidth="1"/>
    <col min="8" max="8" width="7.453125" style="9" bestFit="1" customWidth="1"/>
    <col min="9" max="9" width="12.26953125" style="9" customWidth="1"/>
    <col min="10" max="10" width="4.90625" style="9" customWidth="1"/>
    <col min="11" max="11" width="6.26953125" style="9" customWidth="1"/>
    <col min="12" max="12" width="5.36328125" style="9" customWidth="1"/>
    <col min="13" max="13" width="7.6328125" style="9" customWidth="1"/>
    <col min="14" max="14" width="6.36328125" style="9" customWidth="1"/>
    <col min="15" max="16384" width="9" style="9"/>
  </cols>
  <sheetData>
    <row r="1" spans="1:14" s="4" customFormat="1" ht="4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1" t="s">
        <v>0</v>
      </c>
      <c r="I1" s="1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25">
      <c r="A2" s="5" t="s">
        <v>12</v>
      </c>
      <c r="B2" s="6">
        <v>38412.083333333336</v>
      </c>
      <c r="C2" s="6">
        <v>38412.333333333336</v>
      </c>
      <c r="D2" s="5">
        <f>INT(((C2-B2)*24*60+30)/60)</f>
        <v>6</v>
      </c>
      <c r="E2" s="5">
        <f>WEEKDAY(C2,2)</f>
        <v>2</v>
      </c>
      <c r="F2" s="5" t="str">
        <f>IF(E2&gt;=6,"是","否")</f>
        <v>否</v>
      </c>
      <c r="H2" s="5" t="s">
        <v>13</v>
      </c>
      <c r="I2" s="8">
        <v>26481</v>
      </c>
      <c r="J2" s="5">
        <f ca="1">YEAR(NOW())-YEAR(I2)</f>
        <v>49</v>
      </c>
      <c r="K2" s="5">
        <f>SUMIF($A$2:$A$13,H2,$D$2:$D$13)</f>
        <v>20</v>
      </c>
      <c r="L2" s="5">
        <f>K2-M2</f>
        <v>14</v>
      </c>
      <c r="M2" s="5" cm="1">
        <f t="array" ref="M2">SUM(IF($A$2:$A$13=H2,IF($F$2:$F$13="否",$D$2:$D$13)))</f>
        <v>6</v>
      </c>
      <c r="N2" s="5">
        <f>L2*20+M2*10</f>
        <v>340</v>
      </c>
    </row>
    <row r="3" spans="1:14" x14ac:dyDescent="0.25">
      <c r="A3" s="5" t="s">
        <v>14</v>
      </c>
      <c r="B3" s="6">
        <v>38412.277777777781</v>
      </c>
      <c r="C3" s="6">
        <v>38412.75</v>
      </c>
      <c r="D3" s="5">
        <f t="shared" ref="D3:D13" si="0">INT(((C3-B3)*24*60+30)/60)</f>
        <v>11</v>
      </c>
      <c r="E3" s="5">
        <f t="shared" ref="E3:E13" si="1">WEEKDAY(C3,2)</f>
        <v>2</v>
      </c>
      <c r="F3" s="5" t="str">
        <f t="shared" ref="F3:F13" si="2">IF(E3&gt;=6,"是","否")</f>
        <v>否</v>
      </c>
      <c r="H3" s="5" t="s">
        <v>14</v>
      </c>
      <c r="I3" s="8">
        <v>21430</v>
      </c>
      <c r="J3" s="5">
        <f ca="1">YEAR(NOW())-YEAR(I3)</f>
        <v>63</v>
      </c>
      <c r="K3" s="5">
        <f t="shared" ref="K3:K6" si="3">SUMIF($A$2:$A$13,H3,$D$2:$D$13)</f>
        <v>30</v>
      </c>
      <c r="L3" s="5">
        <f t="shared" ref="L3:L6" si="4">K3-M3</f>
        <v>17</v>
      </c>
      <c r="M3" s="5" cm="1">
        <f t="array" ref="M3">SUM(IF($A$2:$A$13=H3,IF($F$2:$F$13="否",$D$2:$D$13)))</f>
        <v>13</v>
      </c>
      <c r="N3" s="5">
        <f t="shared" ref="N3:N6" si="5">L3*20+M3*10</f>
        <v>470</v>
      </c>
    </row>
    <row r="4" spans="1:14" x14ac:dyDescent="0.25">
      <c r="A4" s="5" t="s">
        <v>15</v>
      </c>
      <c r="B4" s="6">
        <v>38412.524710648147</v>
      </c>
      <c r="C4" s="6">
        <v>38412.75</v>
      </c>
      <c r="D4" s="5">
        <f t="shared" si="0"/>
        <v>5</v>
      </c>
      <c r="E4" s="5">
        <f t="shared" si="1"/>
        <v>2</v>
      </c>
      <c r="F4" s="5" t="str">
        <f t="shared" si="2"/>
        <v>否</v>
      </c>
      <c r="H4" s="5" t="s">
        <v>15</v>
      </c>
      <c r="I4" s="8">
        <v>37653</v>
      </c>
      <c r="J4" s="5">
        <f ca="1">YEAR(NOW())-YEAR(I4)</f>
        <v>18</v>
      </c>
      <c r="K4" s="5">
        <f t="shared" si="3"/>
        <v>5</v>
      </c>
      <c r="L4" s="5">
        <f t="shared" si="4"/>
        <v>0</v>
      </c>
      <c r="M4" s="5" cm="1">
        <f t="array" ref="M4">SUM(IF($A$2:$A$13=H4,IF($F$2:$F$13="否",$D$2:$D$13)))</f>
        <v>5</v>
      </c>
      <c r="N4" s="5">
        <f t="shared" si="5"/>
        <v>50</v>
      </c>
    </row>
    <row r="5" spans="1:14" x14ac:dyDescent="0.25">
      <c r="A5" s="5" t="s">
        <v>16</v>
      </c>
      <c r="B5" s="6">
        <v>38419.083333333336</v>
      </c>
      <c r="C5" s="6">
        <v>38419.555555555555</v>
      </c>
      <c r="D5" s="5">
        <f t="shared" si="0"/>
        <v>11</v>
      </c>
      <c r="E5" s="5">
        <f t="shared" si="1"/>
        <v>2</v>
      </c>
      <c r="F5" s="5" t="s">
        <v>19</v>
      </c>
      <c r="H5" s="5" t="s">
        <v>16</v>
      </c>
      <c r="I5" s="8">
        <v>29313</v>
      </c>
      <c r="J5" s="5">
        <f ca="1">YEAR(NOW())-YEAR(I5)</f>
        <v>41</v>
      </c>
      <c r="K5" s="5">
        <f t="shared" si="3"/>
        <v>13</v>
      </c>
      <c r="L5" s="5">
        <f t="shared" si="4"/>
        <v>11</v>
      </c>
      <c r="M5" s="5" cm="1">
        <f t="array" ref="M5">SUM(IF($A$2:$A$13=H5,IF($F$2:$F$13="否",$D$2:$D$13)))</f>
        <v>2</v>
      </c>
      <c r="N5" s="5">
        <f t="shared" si="5"/>
        <v>240</v>
      </c>
    </row>
    <row r="6" spans="1:14" x14ac:dyDescent="0.25">
      <c r="A6" s="5" t="s">
        <v>16</v>
      </c>
      <c r="B6" s="6">
        <v>38413.875</v>
      </c>
      <c r="C6" s="6">
        <v>38413.979166666664</v>
      </c>
      <c r="D6" s="5">
        <f t="shared" si="0"/>
        <v>2</v>
      </c>
      <c r="E6" s="5">
        <f t="shared" si="1"/>
        <v>3</v>
      </c>
      <c r="F6" s="5" t="str">
        <f t="shared" si="2"/>
        <v>否</v>
      </c>
      <c r="H6" s="5" t="s">
        <v>17</v>
      </c>
      <c r="I6" s="8">
        <v>36587</v>
      </c>
      <c r="J6" s="5">
        <f ca="1">YEAR(NOW())-YEAR(I6)</f>
        <v>21</v>
      </c>
      <c r="K6" s="5">
        <f t="shared" si="3"/>
        <v>4</v>
      </c>
      <c r="L6" s="5">
        <f t="shared" si="4"/>
        <v>2</v>
      </c>
      <c r="M6" s="5" cm="1">
        <f t="array" ref="M6">SUM(IF($A$2:$A$13=H6,IF($F$2:$F$13="否",$D$2:$D$13)))</f>
        <v>2</v>
      </c>
      <c r="N6" s="5">
        <f t="shared" si="5"/>
        <v>60</v>
      </c>
    </row>
    <row r="7" spans="1:14" x14ac:dyDescent="0.25">
      <c r="A7" s="5" t="s">
        <v>17</v>
      </c>
      <c r="B7" s="6">
        <v>38416.875</v>
      </c>
      <c r="C7" s="6">
        <v>38416.958333333336</v>
      </c>
      <c r="D7" s="5">
        <f t="shared" si="0"/>
        <v>2</v>
      </c>
      <c r="E7" s="5">
        <f t="shared" si="1"/>
        <v>6</v>
      </c>
      <c r="F7" s="5" t="str">
        <f t="shared" si="2"/>
        <v>是</v>
      </c>
    </row>
    <row r="8" spans="1:14" x14ac:dyDescent="0.25">
      <c r="A8" s="5" t="s">
        <v>13</v>
      </c>
      <c r="B8" s="6">
        <v>38423.083333333336</v>
      </c>
      <c r="C8" s="6">
        <v>38423.416666666664</v>
      </c>
      <c r="D8" s="5">
        <f t="shared" si="0"/>
        <v>8</v>
      </c>
      <c r="E8" s="5">
        <f t="shared" si="1"/>
        <v>6</v>
      </c>
      <c r="F8" s="5" t="str">
        <f t="shared" si="2"/>
        <v>是</v>
      </c>
    </row>
    <row r="9" spans="1:14" x14ac:dyDescent="0.25">
      <c r="A9" s="5" t="s">
        <v>13</v>
      </c>
      <c r="B9" s="6">
        <v>38424.083333333336</v>
      </c>
      <c r="C9" s="6">
        <v>38424.333333333336</v>
      </c>
      <c r="D9" s="5">
        <f t="shared" si="0"/>
        <v>6</v>
      </c>
      <c r="E9" s="5">
        <f t="shared" si="1"/>
        <v>7</v>
      </c>
      <c r="F9" s="5" t="str">
        <f t="shared" si="2"/>
        <v>是</v>
      </c>
      <c r="I9" s="10"/>
    </row>
    <row r="10" spans="1:14" x14ac:dyDescent="0.25">
      <c r="A10" s="5" t="s">
        <v>14</v>
      </c>
      <c r="B10" s="6">
        <v>38431.083333333336</v>
      </c>
      <c r="C10" s="6">
        <v>38431.333333333336</v>
      </c>
      <c r="D10" s="5">
        <f t="shared" si="0"/>
        <v>6</v>
      </c>
      <c r="E10" s="5">
        <f t="shared" si="1"/>
        <v>7</v>
      </c>
      <c r="F10" s="5" t="str">
        <f t="shared" si="2"/>
        <v>是</v>
      </c>
      <c r="I10" s="11"/>
    </row>
    <row r="11" spans="1:14" x14ac:dyDescent="0.25">
      <c r="A11" s="5" t="s">
        <v>14</v>
      </c>
      <c r="B11" s="6">
        <v>38433.833333333336</v>
      </c>
      <c r="C11" s="6">
        <v>38433.916666666664</v>
      </c>
      <c r="D11" s="5">
        <f t="shared" si="0"/>
        <v>2</v>
      </c>
      <c r="E11" s="5">
        <f t="shared" si="1"/>
        <v>2</v>
      </c>
      <c r="F11" s="5" t="str">
        <f t="shared" si="2"/>
        <v>否</v>
      </c>
    </row>
    <row r="12" spans="1:14" x14ac:dyDescent="0.25">
      <c r="A12" s="5" t="s">
        <v>17</v>
      </c>
      <c r="B12" s="6">
        <v>38630.875</v>
      </c>
      <c r="C12" s="6">
        <v>38630.958333333336</v>
      </c>
      <c r="D12" s="5">
        <f t="shared" si="0"/>
        <v>2</v>
      </c>
      <c r="E12" s="5">
        <f t="shared" si="1"/>
        <v>3</v>
      </c>
      <c r="F12" s="5" t="str">
        <f t="shared" si="2"/>
        <v>否</v>
      </c>
    </row>
    <row r="13" spans="1:14" x14ac:dyDescent="0.25">
      <c r="A13" s="5" t="s">
        <v>14</v>
      </c>
      <c r="B13" s="6">
        <v>38626.277777777781</v>
      </c>
      <c r="C13" s="6">
        <v>38626.75</v>
      </c>
      <c r="D13" s="5">
        <f t="shared" si="0"/>
        <v>11</v>
      </c>
      <c r="E13" s="5">
        <f t="shared" si="1"/>
        <v>6</v>
      </c>
      <c r="F13" s="5" t="s">
        <v>18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LiXinghai</cp:lastModifiedBy>
  <dcterms:created xsi:type="dcterms:W3CDTF">2009-05-17T02:22:04Z</dcterms:created>
  <dcterms:modified xsi:type="dcterms:W3CDTF">2021-11-04T03:05:48Z</dcterms:modified>
</cp:coreProperties>
</file>