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70" yWindow="-30" windowWidth="18525" windowHeight="4260" firstSheet="1" activeTab="1"/>
  </bookViews>
  <sheets>
    <sheet name="Sheet1" sheetId="1" state="hidden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8" i="1"/>
  <c r="T5" l="1"/>
  <c r="E14" i="3"/>
  <c r="C13"/>
  <c r="K6" i="1"/>
  <c r="P6" s="1"/>
  <c r="K7"/>
  <c r="P7" s="1"/>
  <c r="K8"/>
  <c r="P8" s="1"/>
  <c r="K9"/>
  <c r="P9" s="1"/>
  <c r="K10"/>
  <c r="P10" s="1"/>
  <c r="K11"/>
  <c r="P11" s="1"/>
  <c r="K12"/>
  <c r="P12" s="1"/>
  <c r="K5"/>
  <c r="P5" s="1"/>
  <c r="R8" l="1"/>
  <c r="S8"/>
  <c r="T8" s="1"/>
  <c r="Q5"/>
  <c r="S5" s="1"/>
  <c r="R5"/>
  <c r="Q9"/>
  <c r="R9"/>
  <c r="S9" s="1"/>
  <c r="T9" s="1"/>
  <c r="R12"/>
  <c r="S12" s="1"/>
  <c r="T12" s="1"/>
  <c r="Q12"/>
  <c r="Q11"/>
  <c r="R11"/>
  <c r="Q7"/>
  <c r="R7"/>
  <c r="S7" s="1"/>
  <c r="T7" s="1"/>
  <c r="Q10"/>
  <c r="R10"/>
  <c r="S10" s="1"/>
  <c r="T10" s="1"/>
  <c r="Q6"/>
  <c r="R6"/>
  <c r="S6" s="1"/>
  <c r="T6" s="1"/>
  <c r="S11" l="1"/>
  <c r="T11" s="1"/>
</calcChain>
</file>

<file path=xl/sharedStrings.xml><?xml version="1.0" encoding="utf-8"?>
<sst xmlns="http://schemas.openxmlformats.org/spreadsheetml/2006/main" count="82" uniqueCount="42">
  <si>
    <t>级数</t>
  </si>
  <si>
    <t>税率(%)</t>
  </si>
  <si>
    <t>速算扣除数</t>
  </si>
  <si>
    <t>不超过1,500元</t>
  </si>
  <si>
    <t>超过1,500元至4,500元的部分</t>
  </si>
  <si>
    <t>超过4,500元至9,000元的部分</t>
  </si>
  <si>
    <t>超过9,000元至35,000元的部分</t>
  </si>
  <si>
    <t>超过35,000元至55,000元的部分</t>
  </si>
  <si>
    <t>超过55,000元至80,000元的部分</t>
  </si>
  <si>
    <t>超过80,000元的部分</t>
  </si>
  <si>
    <t>级别</t>
    <phoneticPr fontId="1" type="noConversion"/>
  </si>
  <si>
    <t>个人所得税税率表（工资、薪金所得适用）</t>
    <phoneticPr fontId="1" type="noConversion"/>
  </si>
  <si>
    <t>起征点金额</t>
    <phoneticPr fontId="1" type="noConversion"/>
  </si>
  <si>
    <t>全月应纳税所得额</t>
    <phoneticPr fontId="1" type="noConversion"/>
  </si>
  <si>
    <t>姓名</t>
    <phoneticPr fontId="1" type="noConversion"/>
  </si>
  <si>
    <t>部门</t>
    <phoneticPr fontId="1" type="noConversion"/>
  </si>
  <si>
    <t>基本工资</t>
    <phoneticPr fontId="1" type="noConversion"/>
  </si>
  <si>
    <t>综合津贴</t>
    <phoneticPr fontId="1" type="noConversion"/>
  </si>
  <si>
    <t>本月工资</t>
    <phoneticPr fontId="1" type="noConversion"/>
  </si>
  <si>
    <t>收入</t>
    <phoneticPr fontId="1" type="noConversion"/>
  </si>
  <si>
    <t>养老</t>
    <phoneticPr fontId="1" type="noConversion"/>
  </si>
  <si>
    <t>医保</t>
    <phoneticPr fontId="1" type="noConversion"/>
  </si>
  <si>
    <t>失业</t>
    <phoneticPr fontId="1" type="noConversion"/>
  </si>
  <si>
    <t>公积金</t>
    <phoneticPr fontId="1" type="noConversion"/>
  </si>
  <si>
    <t>扣除</t>
    <phoneticPr fontId="1" type="noConversion"/>
  </si>
  <si>
    <t>扣除后收入</t>
    <phoneticPr fontId="1" type="noConversion"/>
  </si>
  <si>
    <t>所得税率</t>
    <phoneticPr fontId="1" type="noConversion"/>
  </si>
  <si>
    <t>速算扣除数</t>
    <phoneticPr fontId="1" type="noConversion"/>
  </si>
  <si>
    <t>税金</t>
    <phoneticPr fontId="1" type="noConversion"/>
  </si>
  <si>
    <t>实发工资</t>
    <phoneticPr fontId="1" type="noConversion"/>
  </si>
  <si>
    <t>张三</t>
    <phoneticPr fontId="1" type="noConversion"/>
  </si>
  <si>
    <t>李天</t>
    <phoneticPr fontId="1" type="noConversion"/>
  </si>
  <si>
    <t>王月</t>
    <phoneticPr fontId="1" type="noConversion"/>
  </si>
  <si>
    <t>黄二</t>
    <phoneticPr fontId="1" type="noConversion"/>
  </si>
  <si>
    <t>李委</t>
    <phoneticPr fontId="1" type="noConversion"/>
  </si>
  <si>
    <t>张一</t>
    <phoneticPr fontId="1" type="noConversion"/>
  </si>
  <si>
    <t>双双</t>
    <phoneticPr fontId="1" type="noConversion"/>
  </si>
  <si>
    <t>黄我</t>
    <phoneticPr fontId="1" type="noConversion"/>
  </si>
  <si>
    <t>营维部</t>
    <phoneticPr fontId="1" type="noConversion"/>
  </si>
  <si>
    <t>计划部</t>
    <phoneticPr fontId="1" type="noConversion"/>
  </si>
  <si>
    <t>网络部</t>
    <phoneticPr fontId="1" type="noConversion"/>
  </si>
  <si>
    <t>某单位职工个人收入明细表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</si>
</sst>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2"/>
  <sheetViews>
    <sheetView showGridLines="0" workbookViewId="0">
      <selection activeCell="B30" sqref="B30"/>
    </sheetView>
  </sheetViews>
  <sheetFormatPr defaultRowHeight="12"/>
  <cols>
    <col min="1" max="1" width="4.375" style="1" customWidth="1"/>
    <col min="2" max="2" width="28.5" style="1" customWidth="1"/>
    <col min="3" max="3" width="6.5" style="1" bestFit="1" customWidth="1"/>
    <col min="4" max="4" width="4.75" style="1" customWidth="1"/>
    <col min="5" max="5" width="6.875" style="1" customWidth="1"/>
    <col min="6" max="6" width="2.5" style="1" customWidth="1"/>
    <col min="7" max="7" width="4.375" style="1" customWidth="1"/>
    <col min="8" max="8" width="6.5" style="1" customWidth="1"/>
    <col min="9" max="9" width="8.375" style="1" customWidth="1"/>
    <col min="10" max="10" width="8.125" style="1" customWidth="1"/>
    <col min="11" max="11" width="6.625" style="1" customWidth="1"/>
    <col min="12" max="12" width="4.375" style="1" customWidth="1"/>
    <col min="13" max="13" width="4.5" style="1" customWidth="1"/>
    <col min="14" max="14" width="4.25" style="1" customWidth="1"/>
    <col min="15" max="15" width="6" style="1" customWidth="1"/>
    <col min="16" max="16" width="7.375" style="1" customWidth="1"/>
    <col min="17" max="17" width="6.5" style="1" customWidth="1"/>
    <col min="18" max="18" width="7" style="1" customWidth="1"/>
    <col min="19" max="19" width="8.375" style="1" customWidth="1"/>
    <col min="20" max="16384" width="9" style="1"/>
  </cols>
  <sheetData>
    <row r="1" spans="1:20">
      <c r="A1" s="8" t="s">
        <v>11</v>
      </c>
      <c r="B1" s="8"/>
      <c r="C1" s="8"/>
      <c r="D1" s="8"/>
      <c r="E1" s="8"/>
      <c r="G1" s="12" t="s">
        <v>41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3.5">
      <c r="A2" s="9" t="s">
        <v>12</v>
      </c>
      <c r="B2" s="9"/>
      <c r="C2" s="9"/>
      <c r="D2" s="9"/>
      <c r="E2" s="3">
        <v>3500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26.25" customHeight="1">
      <c r="A3" s="4" t="s">
        <v>0</v>
      </c>
      <c r="B3" s="4" t="s">
        <v>13</v>
      </c>
      <c r="C3" s="4" t="s">
        <v>10</v>
      </c>
      <c r="D3" s="7" t="s">
        <v>1</v>
      </c>
      <c r="E3" s="7" t="s">
        <v>2</v>
      </c>
      <c r="G3" s="10" t="s">
        <v>14</v>
      </c>
      <c r="H3" s="10" t="s">
        <v>15</v>
      </c>
      <c r="I3" s="10" t="s">
        <v>19</v>
      </c>
      <c r="J3" s="10"/>
      <c r="K3" s="14" t="s">
        <v>18</v>
      </c>
      <c r="L3" s="10" t="s">
        <v>24</v>
      </c>
      <c r="M3" s="10"/>
      <c r="N3" s="10"/>
      <c r="O3" s="10"/>
      <c r="P3" s="11" t="s">
        <v>25</v>
      </c>
      <c r="Q3" s="11" t="s">
        <v>26</v>
      </c>
      <c r="R3" s="11" t="s">
        <v>27</v>
      </c>
      <c r="S3" s="11" t="s">
        <v>28</v>
      </c>
      <c r="T3" s="11" t="s">
        <v>29</v>
      </c>
    </row>
    <row r="4" spans="1:20" ht="13.5">
      <c r="A4" s="5">
        <v>1</v>
      </c>
      <c r="B4" s="4" t="s">
        <v>3</v>
      </c>
      <c r="C4" s="4">
        <v>0</v>
      </c>
      <c r="D4" s="4">
        <v>3</v>
      </c>
      <c r="E4" s="4">
        <v>0</v>
      </c>
      <c r="G4" s="10"/>
      <c r="H4" s="10"/>
      <c r="I4" s="4" t="s">
        <v>16</v>
      </c>
      <c r="J4" s="4" t="s">
        <v>17</v>
      </c>
      <c r="K4" s="15"/>
      <c r="L4" s="4" t="s">
        <v>20</v>
      </c>
      <c r="M4" s="4" t="s">
        <v>21</v>
      </c>
      <c r="N4" s="4" t="s">
        <v>22</v>
      </c>
      <c r="O4" s="4" t="s">
        <v>23</v>
      </c>
      <c r="P4" s="11"/>
      <c r="Q4" s="11"/>
      <c r="R4" s="11"/>
      <c r="S4" s="11"/>
      <c r="T4" s="11"/>
    </row>
    <row r="5" spans="1:20" ht="13.5">
      <c r="A5" s="5">
        <v>2</v>
      </c>
      <c r="B5" s="4" t="s">
        <v>4</v>
      </c>
      <c r="C5" s="4">
        <v>1500</v>
      </c>
      <c r="D5" s="4">
        <v>10</v>
      </c>
      <c r="E5" s="4">
        <v>105</v>
      </c>
      <c r="G5" s="4" t="s">
        <v>30</v>
      </c>
      <c r="H5" s="4" t="s">
        <v>38</v>
      </c>
      <c r="I5" s="4">
        <v>2200</v>
      </c>
      <c r="J5" s="4">
        <v>1200</v>
      </c>
      <c r="K5" s="4">
        <f>I5+J5</f>
        <v>3400</v>
      </c>
      <c r="L5" s="4">
        <v>800</v>
      </c>
      <c r="M5" s="4">
        <v>100</v>
      </c>
      <c r="N5" s="4">
        <v>120</v>
      </c>
      <c r="O5" s="4">
        <v>300</v>
      </c>
      <c r="P5" s="4">
        <f t="shared" ref="P5:P12" si="0">K5-L5-M5-N5-O5</f>
        <v>2080</v>
      </c>
      <c r="Q5" s="4">
        <f>IF((P5-$E$2)&gt;80000,0.45,IF((P5-$E$2)&gt;55000,0.35,IF((P5-$E$2)&gt;35000,0.3,IF((P5-$E$2)&gt;9500,0.25,IF((P5-$E$2)&gt;4500,0.2,IF((P5-$E$2)&gt;1500,0.1,IF((P5-$E$2)&gt;0,0.03,0)))))))</f>
        <v>0</v>
      </c>
      <c r="R5" s="4">
        <f t="shared" ref="R5:R12" si="1">IF((P5-$E$2)&gt;80000,13505,IF((P5-$E$2)&gt;55000,5505,IF((P5-$E$2)&gt;35000,2755,IF((P5-$E$2)&gt;9500,1005,IF((P5-$E$2)&gt;4500,555,IF((P5-$E$2)&gt;1500,105,IF((P5-$E$2)&gt;0,0,0)))))))</f>
        <v>0</v>
      </c>
      <c r="S5" s="4">
        <f>(P5-$E$2)*Q5-R5</f>
        <v>0</v>
      </c>
      <c r="T5" s="4">
        <f>P5-S5</f>
        <v>2080</v>
      </c>
    </row>
    <row r="6" spans="1:20" ht="13.5">
      <c r="A6" s="5">
        <v>3</v>
      </c>
      <c r="B6" s="4" t="s">
        <v>5</v>
      </c>
      <c r="C6" s="4">
        <v>4500</v>
      </c>
      <c r="D6" s="4">
        <v>20</v>
      </c>
      <c r="E6" s="4">
        <v>555</v>
      </c>
      <c r="G6" s="4" t="s">
        <v>31</v>
      </c>
      <c r="H6" s="4" t="s">
        <v>38</v>
      </c>
      <c r="I6" s="4">
        <v>3500</v>
      </c>
      <c r="J6" s="4">
        <v>1500</v>
      </c>
      <c r="K6" s="4">
        <f t="shared" ref="K6:K12" si="2">I6+J6</f>
        <v>5000</v>
      </c>
      <c r="L6" s="4">
        <v>800</v>
      </c>
      <c r="M6" s="4">
        <v>100</v>
      </c>
      <c r="N6" s="4">
        <v>120</v>
      </c>
      <c r="O6" s="4">
        <v>300</v>
      </c>
      <c r="P6" s="4">
        <f t="shared" si="0"/>
        <v>3680</v>
      </c>
      <c r="Q6" s="4">
        <f t="shared" ref="Q6:Q12" si="3">IF((P6-$E$2)&gt;80000,0.45,IF((P6-$E$2)&gt;55000,0.35,IF((P6-$E$2)&gt;35000,0.3,IF((P6-$E$2)&gt;9500,0.25,IF((P6-$E$2)&gt;4500,0.2,IF((P6-$E$2)&gt;1500,0.1,IF((P6-$E$2)&gt;0,0.03,0)))))))</f>
        <v>0.03</v>
      </c>
      <c r="R6" s="4">
        <f t="shared" si="1"/>
        <v>0</v>
      </c>
      <c r="S6" s="4">
        <f t="shared" ref="S6:S12" si="4">(P6-$E$2)*Q6-R6</f>
        <v>5.3999999999999995</v>
      </c>
      <c r="T6" s="4">
        <f t="shared" ref="T6:T12" si="5">P6-S6</f>
        <v>3674.6</v>
      </c>
    </row>
    <row r="7" spans="1:20" ht="13.5">
      <c r="A7" s="5">
        <v>4</v>
      </c>
      <c r="B7" s="4" t="s">
        <v>6</v>
      </c>
      <c r="C7" s="4">
        <v>9500</v>
      </c>
      <c r="D7" s="4">
        <v>25</v>
      </c>
      <c r="E7" s="4">
        <v>1005</v>
      </c>
      <c r="G7" s="4" t="s">
        <v>32</v>
      </c>
      <c r="H7" s="4" t="s">
        <v>39</v>
      </c>
      <c r="I7" s="4">
        <v>8500</v>
      </c>
      <c r="J7" s="4">
        <v>1600</v>
      </c>
      <c r="K7" s="4">
        <f t="shared" si="2"/>
        <v>10100</v>
      </c>
      <c r="L7" s="4">
        <v>800</v>
      </c>
      <c r="M7" s="4">
        <v>100</v>
      </c>
      <c r="N7" s="4">
        <v>120</v>
      </c>
      <c r="O7" s="4">
        <v>300</v>
      </c>
      <c r="P7" s="4">
        <f t="shared" si="0"/>
        <v>8780</v>
      </c>
      <c r="Q7" s="4">
        <f t="shared" si="3"/>
        <v>0.2</v>
      </c>
      <c r="R7" s="4">
        <f t="shared" si="1"/>
        <v>555</v>
      </c>
      <c r="S7" s="4">
        <f t="shared" si="4"/>
        <v>501</v>
      </c>
      <c r="T7" s="4">
        <f t="shared" si="5"/>
        <v>8279</v>
      </c>
    </row>
    <row r="8" spans="1:20" ht="13.5">
      <c r="A8" s="5">
        <v>5</v>
      </c>
      <c r="B8" s="4" t="s">
        <v>7</v>
      </c>
      <c r="C8" s="4">
        <v>35000</v>
      </c>
      <c r="D8" s="4">
        <v>30</v>
      </c>
      <c r="E8" s="4">
        <v>2755</v>
      </c>
      <c r="G8" s="4" t="s">
        <v>33</v>
      </c>
      <c r="H8" s="4" t="s">
        <v>39</v>
      </c>
      <c r="I8" s="4">
        <v>6000</v>
      </c>
      <c r="J8" s="4">
        <v>2300</v>
      </c>
      <c r="K8" s="4">
        <f t="shared" si="2"/>
        <v>8300</v>
      </c>
      <c r="L8" s="4">
        <v>800</v>
      </c>
      <c r="M8" s="4">
        <v>100</v>
      </c>
      <c r="N8" s="4">
        <v>120</v>
      </c>
      <c r="O8" s="4">
        <v>300</v>
      </c>
      <c r="P8" s="4">
        <f t="shared" si="0"/>
        <v>6980</v>
      </c>
      <c r="Q8" s="4">
        <f>IF((P8-$E$2)&gt;80000,0.45,IF((P8-$E$2)&gt;55000,0.35,IF((P8-$E$2)&gt;35000,0.3,IF((P8-$E$2)&gt;9500,0.25,IF((P8-$E$2)&gt;4500,0.2,IF((P8-$E$2)&gt;1500,0.1,IF((P8-$E$2)&gt;0,0.03,0)))))))</f>
        <v>0.1</v>
      </c>
      <c r="R8" s="4">
        <f t="shared" si="1"/>
        <v>105</v>
      </c>
      <c r="S8" s="4">
        <f t="shared" si="4"/>
        <v>243</v>
      </c>
      <c r="T8" s="4">
        <f t="shared" si="5"/>
        <v>6737</v>
      </c>
    </row>
    <row r="9" spans="1:20" ht="13.5">
      <c r="A9" s="5">
        <v>6</v>
      </c>
      <c r="B9" s="4" t="s">
        <v>8</v>
      </c>
      <c r="C9" s="4">
        <v>55000</v>
      </c>
      <c r="D9" s="4">
        <v>35</v>
      </c>
      <c r="E9" s="4">
        <v>5505</v>
      </c>
      <c r="G9" s="4" t="s">
        <v>34</v>
      </c>
      <c r="H9" s="4" t="s">
        <v>38</v>
      </c>
      <c r="I9" s="4">
        <v>40000</v>
      </c>
      <c r="J9" s="4">
        <v>1000</v>
      </c>
      <c r="K9" s="4">
        <f t="shared" si="2"/>
        <v>41000</v>
      </c>
      <c r="L9" s="4">
        <v>800</v>
      </c>
      <c r="M9" s="4">
        <v>100</v>
      </c>
      <c r="N9" s="4">
        <v>120</v>
      </c>
      <c r="O9" s="4">
        <v>300</v>
      </c>
      <c r="P9" s="4">
        <f t="shared" si="0"/>
        <v>39680</v>
      </c>
      <c r="Q9" s="4">
        <f t="shared" si="3"/>
        <v>0.3</v>
      </c>
      <c r="R9" s="4">
        <f t="shared" si="1"/>
        <v>2755</v>
      </c>
      <c r="S9" s="4">
        <f t="shared" si="4"/>
        <v>8099</v>
      </c>
      <c r="T9" s="4">
        <f t="shared" si="5"/>
        <v>31581</v>
      </c>
    </row>
    <row r="10" spans="1:20" ht="13.5">
      <c r="A10" s="5">
        <v>7</v>
      </c>
      <c r="B10" s="4" t="s">
        <v>9</v>
      </c>
      <c r="C10" s="4">
        <v>80000</v>
      </c>
      <c r="D10" s="4">
        <v>45</v>
      </c>
      <c r="E10" s="4">
        <v>13505</v>
      </c>
      <c r="G10" s="4" t="s">
        <v>35</v>
      </c>
      <c r="H10" s="4" t="s">
        <v>40</v>
      </c>
      <c r="I10" s="4">
        <v>700000</v>
      </c>
      <c r="J10" s="4">
        <v>810</v>
      </c>
      <c r="K10" s="4">
        <f t="shared" si="2"/>
        <v>700810</v>
      </c>
      <c r="L10" s="4">
        <v>800</v>
      </c>
      <c r="M10" s="4">
        <v>100</v>
      </c>
      <c r="N10" s="4">
        <v>120</v>
      </c>
      <c r="O10" s="4">
        <v>300</v>
      </c>
      <c r="P10" s="4">
        <f t="shared" si="0"/>
        <v>699490</v>
      </c>
      <c r="Q10" s="4">
        <f t="shared" si="3"/>
        <v>0.45</v>
      </c>
      <c r="R10" s="4">
        <f t="shared" si="1"/>
        <v>13505</v>
      </c>
      <c r="S10" s="4">
        <f t="shared" si="4"/>
        <v>299690.5</v>
      </c>
      <c r="T10" s="4">
        <f t="shared" si="5"/>
        <v>399799.5</v>
      </c>
    </row>
    <row r="11" spans="1:20" ht="13.5">
      <c r="G11" s="4" t="s">
        <v>36</v>
      </c>
      <c r="H11" s="4" t="s">
        <v>40</v>
      </c>
      <c r="I11" s="4">
        <v>76000</v>
      </c>
      <c r="J11" s="4">
        <v>20000</v>
      </c>
      <c r="K11" s="4">
        <f t="shared" si="2"/>
        <v>96000</v>
      </c>
      <c r="L11" s="4">
        <v>800</v>
      </c>
      <c r="M11" s="4">
        <v>100</v>
      </c>
      <c r="N11" s="4">
        <v>120</v>
      </c>
      <c r="O11" s="4">
        <v>300</v>
      </c>
      <c r="P11" s="4">
        <f t="shared" si="0"/>
        <v>94680</v>
      </c>
      <c r="Q11" s="4">
        <f t="shared" si="3"/>
        <v>0.45</v>
      </c>
      <c r="R11" s="4">
        <f t="shared" si="1"/>
        <v>13505</v>
      </c>
      <c r="S11" s="4">
        <f t="shared" si="4"/>
        <v>27526</v>
      </c>
      <c r="T11" s="4">
        <f t="shared" si="5"/>
        <v>67154</v>
      </c>
    </row>
    <row r="12" spans="1:20" ht="13.5">
      <c r="G12" s="4" t="s">
        <v>37</v>
      </c>
      <c r="H12" s="4" t="s">
        <v>38</v>
      </c>
      <c r="I12" s="4">
        <v>5000</v>
      </c>
      <c r="J12" s="4">
        <v>1000</v>
      </c>
      <c r="K12" s="4">
        <f t="shared" si="2"/>
        <v>6000</v>
      </c>
      <c r="L12" s="4">
        <v>800</v>
      </c>
      <c r="M12" s="4">
        <v>100</v>
      </c>
      <c r="N12" s="4">
        <v>120</v>
      </c>
      <c r="O12" s="4">
        <v>300</v>
      </c>
      <c r="P12" s="4">
        <f t="shared" si="0"/>
        <v>4680</v>
      </c>
      <c r="Q12" s="4">
        <f t="shared" si="3"/>
        <v>0.03</v>
      </c>
      <c r="R12" s="4">
        <f t="shared" si="1"/>
        <v>0</v>
      </c>
      <c r="S12" s="4">
        <f t="shared" si="4"/>
        <v>35.4</v>
      </c>
      <c r="T12" s="4">
        <f t="shared" si="5"/>
        <v>4644.6000000000004</v>
      </c>
    </row>
  </sheetData>
  <mergeCells count="13">
    <mergeCell ref="T3:T4"/>
    <mergeCell ref="G1:T2"/>
    <mergeCell ref="H3:H4"/>
    <mergeCell ref="I3:J3"/>
    <mergeCell ref="K3:K4"/>
    <mergeCell ref="L3:O3"/>
    <mergeCell ref="P3:P4"/>
    <mergeCell ref="Q3:Q4"/>
    <mergeCell ref="A1:E1"/>
    <mergeCell ref="A2:D2"/>
    <mergeCell ref="G3:G4"/>
    <mergeCell ref="R3:R4"/>
    <mergeCell ref="S3:S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"/>
  <sheetViews>
    <sheetView tabSelected="1" workbookViewId="0">
      <selection activeCell="C6" sqref="C6"/>
    </sheetView>
  </sheetViews>
  <sheetFormatPr defaultRowHeight="13.5"/>
  <cols>
    <col min="2" max="2" width="25.625" customWidth="1"/>
  </cols>
  <sheetData>
    <row r="1" spans="1:20">
      <c r="A1" s="8" t="s">
        <v>11</v>
      </c>
      <c r="B1" s="8"/>
      <c r="C1" s="8"/>
      <c r="D1" s="8"/>
      <c r="E1" s="8"/>
      <c r="G1" s="12" t="s">
        <v>41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>
      <c r="A2" s="9" t="s">
        <v>12</v>
      </c>
      <c r="B2" s="9"/>
      <c r="C2" s="9"/>
      <c r="D2" s="9"/>
      <c r="E2" s="3">
        <v>3500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27">
      <c r="A3" s="4" t="s">
        <v>0</v>
      </c>
      <c r="B3" s="4" t="s">
        <v>13</v>
      </c>
      <c r="C3" s="4" t="s">
        <v>10</v>
      </c>
      <c r="D3" s="7" t="s">
        <v>1</v>
      </c>
      <c r="E3" s="7" t="s">
        <v>2</v>
      </c>
      <c r="G3" s="10" t="s">
        <v>14</v>
      </c>
      <c r="H3" s="10" t="s">
        <v>15</v>
      </c>
      <c r="I3" s="10" t="s">
        <v>19</v>
      </c>
      <c r="J3" s="10"/>
      <c r="K3" s="14" t="s">
        <v>18</v>
      </c>
      <c r="L3" s="10" t="s">
        <v>24</v>
      </c>
      <c r="M3" s="10"/>
      <c r="N3" s="10"/>
      <c r="O3" s="10"/>
      <c r="P3" s="11" t="s">
        <v>25</v>
      </c>
      <c r="Q3" s="11" t="s">
        <v>26</v>
      </c>
      <c r="R3" s="11" t="s">
        <v>27</v>
      </c>
      <c r="S3" s="11" t="s">
        <v>28</v>
      </c>
      <c r="T3" s="11" t="s">
        <v>29</v>
      </c>
    </row>
    <row r="4" spans="1:20">
      <c r="A4" s="6">
        <v>1</v>
      </c>
      <c r="B4" s="4" t="s">
        <v>3</v>
      </c>
      <c r="C4" s="4">
        <v>0</v>
      </c>
      <c r="D4" s="4">
        <v>3</v>
      </c>
      <c r="E4" s="4">
        <v>0</v>
      </c>
      <c r="G4" s="10"/>
      <c r="H4" s="10"/>
      <c r="I4" s="4" t="s">
        <v>16</v>
      </c>
      <c r="J4" s="4" t="s">
        <v>17</v>
      </c>
      <c r="K4" s="15"/>
      <c r="L4" s="4" t="s">
        <v>20</v>
      </c>
      <c r="M4" s="4" t="s">
        <v>21</v>
      </c>
      <c r="N4" s="4" t="s">
        <v>22</v>
      </c>
      <c r="O4" s="4" t="s">
        <v>23</v>
      </c>
      <c r="P4" s="11"/>
      <c r="Q4" s="11"/>
      <c r="R4" s="11"/>
      <c r="S4" s="11"/>
      <c r="T4" s="11"/>
    </row>
    <row r="5" spans="1:20">
      <c r="A5" s="6">
        <v>2</v>
      </c>
      <c r="B5" s="4" t="s">
        <v>4</v>
      </c>
      <c r="C5" s="4">
        <v>1500</v>
      </c>
      <c r="D5" s="4">
        <v>10</v>
      </c>
      <c r="E5" s="4">
        <v>105</v>
      </c>
      <c r="G5" s="4" t="s">
        <v>30</v>
      </c>
      <c r="H5" s="4" t="s">
        <v>38</v>
      </c>
      <c r="I5" s="4">
        <v>2200</v>
      </c>
      <c r="J5" s="4">
        <v>1200</v>
      </c>
      <c r="K5" s="4"/>
      <c r="L5" s="4">
        <v>800</v>
      </c>
      <c r="M5" s="4">
        <v>100</v>
      </c>
      <c r="N5" s="4">
        <v>120</v>
      </c>
      <c r="O5" s="4">
        <v>300</v>
      </c>
      <c r="P5" s="4"/>
      <c r="Q5" s="4"/>
      <c r="R5" s="4"/>
      <c r="S5" s="4"/>
      <c r="T5" s="4"/>
    </row>
    <row r="6" spans="1:20">
      <c r="A6" s="6">
        <v>3</v>
      </c>
      <c r="B6" s="4" t="s">
        <v>5</v>
      </c>
      <c r="C6" s="4">
        <v>4500</v>
      </c>
      <c r="D6" s="4">
        <v>20</v>
      </c>
      <c r="E6" s="4">
        <v>555</v>
      </c>
      <c r="G6" s="4" t="s">
        <v>31</v>
      </c>
      <c r="H6" s="4" t="s">
        <v>38</v>
      </c>
      <c r="I6" s="4">
        <v>3500</v>
      </c>
      <c r="J6" s="4">
        <v>1500</v>
      </c>
      <c r="K6" s="4"/>
      <c r="L6" s="4">
        <v>800</v>
      </c>
      <c r="M6" s="4">
        <v>100</v>
      </c>
      <c r="N6" s="4">
        <v>120</v>
      </c>
      <c r="O6" s="4">
        <v>300</v>
      </c>
      <c r="P6" s="4"/>
      <c r="Q6" s="4"/>
      <c r="R6" s="4"/>
      <c r="S6" s="4"/>
      <c r="T6" s="4"/>
    </row>
    <row r="7" spans="1:20">
      <c r="G7" s="4" t="s">
        <v>32</v>
      </c>
      <c r="H7" s="4" t="s">
        <v>39</v>
      </c>
      <c r="I7" s="4">
        <v>8500</v>
      </c>
      <c r="J7" s="4">
        <v>1600</v>
      </c>
      <c r="K7" s="4"/>
      <c r="L7" s="4">
        <v>800</v>
      </c>
      <c r="M7" s="4">
        <v>100</v>
      </c>
      <c r="N7" s="4">
        <v>120</v>
      </c>
      <c r="O7" s="4">
        <v>300</v>
      </c>
      <c r="P7" s="4"/>
      <c r="Q7" s="4"/>
      <c r="R7" s="4"/>
      <c r="S7" s="4"/>
      <c r="T7" s="4"/>
    </row>
    <row r="8" spans="1:20">
      <c r="G8" s="4" t="s">
        <v>33</v>
      </c>
      <c r="H8" s="4" t="s">
        <v>39</v>
      </c>
      <c r="I8" s="4">
        <v>6000</v>
      </c>
      <c r="J8" s="4">
        <v>2300</v>
      </c>
      <c r="K8" s="4"/>
      <c r="L8" s="4">
        <v>800</v>
      </c>
      <c r="M8" s="4">
        <v>100</v>
      </c>
      <c r="N8" s="4">
        <v>120</v>
      </c>
      <c r="O8" s="4">
        <v>300</v>
      </c>
      <c r="P8" s="4"/>
      <c r="Q8" s="4"/>
      <c r="R8" s="4"/>
      <c r="S8" s="4"/>
      <c r="T8" s="4"/>
    </row>
  </sheetData>
  <mergeCells count="13">
    <mergeCell ref="R3:R4"/>
    <mergeCell ref="S3:S4"/>
    <mergeCell ref="T3:T4"/>
    <mergeCell ref="A1:E1"/>
    <mergeCell ref="A2:D2"/>
    <mergeCell ref="G1:T2"/>
    <mergeCell ref="G3:G4"/>
    <mergeCell ref="H3:H4"/>
    <mergeCell ref="I3:J3"/>
    <mergeCell ref="K3:K4"/>
    <mergeCell ref="L3:O3"/>
    <mergeCell ref="P3:P4"/>
    <mergeCell ref="Q3:Q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3:E14"/>
  <sheetViews>
    <sheetView workbookViewId="0">
      <selection activeCell="E15" sqref="E15"/>
    </sheetView>
  </sheetViews>
  <sheetFormatPr defaultRowHeight="13.5"/>
  <sheetData>
    <row r="13" spans="3:5">
      <c r="C13">
        <f>3500*0%+1500*3%+3000*10%+2000*20%</f>
        <v>745</v>
      </c>
    </row>
    <row r="14" spans="3:5">
      <c r="E14" s="2">
        <f>(10000-3500)*20%-555</f>
        <v>745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dmk</dc:creator>
  <cp:lastModifiedBy>微软用户</cp:lastModifiedBy>
  <dcterms:created xsi:type="dcterms:W3CDTF">2012-06-28T04:13:48Z</dcterms:created>
  <dcterms:modified xsi:type="dcterms:W3CDTF">2016-11-02T08:51:30Z</dcterms:modified>
</cp:coreProperties>
</file>